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gne\Desktop\Alban\NEW\SI.AP\Conduite du changement\Formation annuelle\SUPPORTS FORMATION FORMATEURS\4 Nico Boussand\2. Module_Valérie Pulcian_LLS ordinaire\Document Ressource\"/>
    </mc:Choice>
  </mc:AlternateContent>
  <bookViews>
    <workbookView xWindow="0" yWindow="0" windowWidth="20490" windowHeight="7755"/>
  </bookViews>
  <sheets>
    <sheet name="calcul" sheetId="1" r:id="rId1"/>
    <sheet name="contrôle" sheetId="2" r:id="rId2"/>
  </sheets>
  <calcPr calcId="152511" fullCalcOnLoad="1"/>
</workbook>
</file>

<file path=xl/calcChain.xml><?xml version="1.0" encoding="utf-8"?>
<calcChain xmlns="http://schemas.openxmlformats.org/spreadsheetml/2006/main">
  <c r="K16" i="2" l="1"/>
  <c r="H16" i="2"/>
  <c r="H15" i="2"/>
  <c r="K15" i="2" s="1"/>
  <c r="K12" i="2"/>
  <c r="H12" i="2"/>
  <c r="H11" i="2"/>
  <c r="K11" i="2" s="1"/>
  <c r="K8" i="2"/>
  <c r="H8" i="2"/>
  <c r="H7" i="2"/>
  <c r="K7" i="2" s="1"/>
  <c r="I13" i="1"/>
  <c r="H13" i="1"/>
  <c r="K13" i="1" s="1"/>
  <c r="K12" i="1"/>
  <c r="I12" i="1"/>
  <c r="H12" i="1"/>
  <c r="I11" i="1"/>
  <c r="K11" i="1" s="1"/>
  <c r="H11" i="1"/>
</calcChain>
</file>

<file path=xl/sharedStrings.xml><?xml version="1.0" encoding="utf-8"?>
<sst xmlns="http://schemas.openxmlformats.org/spreadsheetml/2006/main" count="63" uniqueCount="38">
  <si>
    <t>Calcul loyer des Logements Locatifs Sociaux en offre nouvelle</t>
  </si>
  <si>
    <r>
      <rPr>
        <u/>
        <sz val="11"/>
        <color theme="1"/>
        <rFont val="Liberation Sans"/>
      </rPr>
      <t>Calcul automatique</t>
    </r>
    <r>
      <rPr>
        <sz val="10"/>
        <color theme="1"/>
        <rFont val="Liberation Sans"/>
      </rPr>
      <t> : compléter uniquement les cases  = nombre logements, SU, Lm zone en fonction de la zone de l’opération + majoration</t>
    </r>
  </si>
  <si>
    <t>exemple :</t>
  </si>
  <si>
    <t>15 logements construits en zone 3 / C – Majoration de loyer de 10 %</t>
  </si>
  <si>
    <t>2021 :  Plafonds / m² de SU</t>
  </si>
  <si>
    <t>produits</t>
  </si>
  <si>
    <t>zones</t>
  </si>
  <si>
    <t>Lm zone</t>
  </si>
  <si>
    <t>calcul du coefficient de structure « CS »</t>
  </si>
  <si>
    <r>
      <t xml:space="preserve">Calcul du loyer plafond
Par m² de SU
</t>
    </r>
    <r>
      <rPr>
        <sz val="6"/>
        <color theme="1"/>
        <rFont val="Liberation Sans"/>
      </rPr>
      <t xml:space="preserve">
</t>
    </r>
    <r>
      <rPr>
        <sz val="10"/>
        <color theme="1"/>
        <rFont val="Liberation Sans"/>
      </rPr>
      <t>Formule : Cs x LmZone x Majo</t>
    </r>
  </si>
  <si>
    <t>PLAI</t>
  </si>
  <si>
    <t>Formule : 0,77 x [ 1+ (Nl x 20  /SU) ]</t>
  </si>
  <si>
    <t>Nombre
LLS</t>
  </si>
  <si>
    <r>
      <rPr>
        <sz val="10"/>
        <color theme="1"/>
        <rFont val="Wingdings"/>
        <charset val="2"/>
      </rPr>
      <t xml:space="preserve"> </t>
    </r>
    <r>
      <rPr>
        <sz val="10"/>
        <color theme="1"/>
        <rFont val="Liberation Sans"/>
      </rPr>
      <t>20</t>
    </r>
  </si>
  <si>
    <t xml:space="preserve">  :  Surface utile totale</t>
  </si>
  <si>
    <r>
      <rPr>
        <b/>
        <sz val="10"/>
        <color theme="1"/>
        <rFont val="Wingdings"/>
        <charset val="2"/>
      </rPr>
      <t>†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Liberation Sans"/>
      </rPr>
      <t>1</t>
    </r>
  </si>
  <si>
    <r>
      <rPr>
        <sz val="10"/>
        <color theme="1"/>
        <rFont val="Wingdings"/>
        <charset val="2"/>
      </rPr>
      <t></t>
    </r>
    <r>
      <rPr>
        <sz val="10"/>
        <color theme="1"/>
        <rFont val="Liberation Sans"/>
      </rPr>
      <t xml:space="preserve"> 0,77</t>
    </r>
  </si>
  <si>
    <r>
      <rPr>
        <sz val="11"/>
        <color theme="1"/>
        <rFont val="Wingdings"/>
        <charset val="2"/>
      </rPr>
      <t></t>
    </r>
    <r>
      <rPr>
        <sz val="11"/>
        <color theme="1"/>
        <rFont val="Verdana"/>
        <family val="2"/>
      </rPr>
      <t xml:space="preserve"> </t>
    </r>
    <r>
      <rPr>
        <sz val="10"/>
        <color theme="1"/>
        <rFont val="Liberation Sans"/>
      </rPr>
      <t>C S</t>
    </r>
  </si>
  <si>
    <r>
      <rPr>
        <sz val="10"/>
        <color theme="1"/>
        <rFont val="Wingdings"/>
        <charset val="2"/>
      </rPr>
      <t></t>
    </r>
    <r>
      <rPr>
        <sz val="9"/>
        <color theme="1"/>
        <rFont val="Liberation Sans"/>
      </rPr>
      <t xml:space="preserve"> majo loyer</t>
    </r>
  </si>
  <si>
    <r>
      <rPr>
        <sz val="10"/>
        <color theme="1"/>
        <rFont val="Wingdings"/>
        <charset val="2"/>
      </rPr>
      <t></t>
    </r>
    <r>
      <rPr>
        <sz val="10"/>
        <color theme="1"/>
        <rFont val="Verdana"/>
        <family val="2"/>
      </rPr>
      <t xml:space="preserve"> </t>
    </r>
    <r>
      <rPr>
        <b/>
        <sz val="9"/>
        <color theme="1"/>
        <rFont val="Liberation Sans"/>
      </rPr>
      <t>Loyer
Plafond</t>
    </r>
  </si>
  <si>
    <t>PLUS</t>
  </si>
  <si>
    <t>PLS</t>
  </si>
  <si>
    <t>B1</t>
  </si>
  <si>
    <t>B2</t>
  </si>
  <si>
    <t>C</t>
  </si>
  <si>
    <t>A l’instruction du dossier, le maître d’ouvrage transmet les surfaces des logements à partir desquelles le loyer au m² est calculé</t>
  </si>
  <si>
    <t>A l’achèvement des travaux, ces surfaces ont pu évoluer</t>
  </si>
  <si>
    <t>-&gt; contrôle du calcul du loyer</t>
  </si>
  <si>
    <t>nb lls</t>
  </si>
  <si>
    <t>x</t>
  </si>
  <si>
    <t>: Su</t>
  </si>
  <si>
    <r>
      <rPr>
        <sz val="11"/>
        <color rgb="FFFFFFFF"/>
        <rFont val="Liberation Sans"/>
      </rPr>
      <t xml:space="preserve">[ </t>
    </r>
    <r>
      <rPr>
        <sz val="10"/>
        <color theme="1"/>
        <rFont val="Liberation Sans"/>
      </rPr>
      <t xml:space="preserve">+ </t>
    </r>
    <r>
      <rPr>
        <sz val="11"/>
        <color rgb="FFFFFFFF"/>
        <rFont val="Liberation Sans"/>
      </rPr>
      <t>]</t>
    </r>
  </si>
  <si>
    <r>
      <rPr>
        <sz val="11"/>
        <color rgb="FFFFFFFF"/>
        <rFont val="Liberation Sans"/>
      </rPr>
      <t>[</t>
    </r>
    <r>
      <rPr>
        <sz val="10"/>
        <color theme="1"/>
        <rFont val="Liberation Sans"/>
      </rPr>
      <t>= CS</t>
    </r>
  </si>
  <si>
    <t>X loyer base</t>
  </si>
  <si>
    <t>x majo</t>
  </si>
  <si>
    <t>loyer maxi</t>
  </si>
  <si>
    <t>loyer base</t>
  </si>
  <si>
    <t xml:space="preserve"> =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</si>
</sst>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&quot; &quot;[$€-40C];[Red]&quot;-&quot;#,##0.00&quot; &quot;[$€-40C]"/>
    <numFmt numFmtId="166" formatCode="0&quot; &quot;%"/>
  </numFmts>
  <fonts count="19">
    <font>
      <sz val="11"/>
      <color theme="1"/>
      <name val="Liberation Sans"/>
    </font>
    <font>
      <sz val="11"/>
      <color theme="1"/>
      <name val="Liberation Sans"/>
    </font>
    <font>
      <b/>
      <i/>
      <sz val="16"/>
      <color theme="1"/>
      <name val="Liberation Sans"/>
    </font>
    <font>
      <sz val="10"/>
      <color theme="1"/>
      <name val="MS Sans Serif"/>
      <family val="2"/>
    </font>
    <font>
      <b/>
      <i/>
      <u/>
      <sz val="11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u/>
      <sz val="11"/>
      <color theme="1"/>
      <name val="Liberation Sans"/>
    </font>
    <font>
      <sz val="6"/>
      <color theme="1"/>
      <name val="Liberation Sans"/>
    </font>
    <font>
      <i/>
      <sz val="10"/>
      <color theme="1"/>
      <name val="Liberation Sans"/>
    </font>
    <font>
      <sz val="10"/>
      <color theme="1"/>
      <name val="Wingdings"/>
      <charset val="2"/>
    </font>
    <font>
      <sz val="9"/>
      <color theme="1"/>
      <name val="Liberation Sans"/>
    </font>
    <font>
      <b/>
      <sz val="10"/>
      <color theme="1"/>
      <name val="Wingdings"/>
      <charset val="2"/>
    </font>
    <font>
      <b/>
      <sz val="10"/>
      <color theme="1"/>
      <name val="Verdana"/>
      <family val="2"/>
    </font>
    <font>
      <sz val="11"/>
      <color theme="1"/>
      <name val="Wingdings"/>
      <charset val="2"/>
    </font>
    <font>
      <sz val="11"/>
      <color theme="1"/>
      <name val="Verdana"/>
      <family val="2"/>
    </font>
    <font>
      <b/>
      <sz val="9"/>
      <color theme="1"/>
      <name val="Liberation Sans"/>
    </font>
    <font>
      <sz val="10"/>
      <color theme="1"/>
      <name val="Verdana"/>
      <family val="2"/>
    </font>
    <font>
      <sz val="11"/>
      <color rgb="FFFFFFFF"/>
      <name val="Liberation Sans"/>
    </font>
  </fonts>
  <fills count="7">
    <fill>
      <patternFill patternType="none"/>
    </fill>
    <fill>
      <patternFill patternType="gray125"/>
    </fill>
    <fill>
      <patternFill patternType="solid">
        <fgColor rgb="FFE6E6FF"/>
        <bgColor rgb="FFE6E6FF"/>
      </patternFill>
    </fill>
    <fill>
      <patternFill patternType="solid">
        <fgColor rgb="FF66CC99"/>
        <bgColor rgb="FF66CC99"/>
      </patternFill>
    </fill>
    <fill>
      <patternFill patternType="solid">
        <fgColor rgb="FFFFFF99"/>
        <bgColor rgb="FFFFFF99"/>
      </patternFill>
    </fill>
    <fill>
      <patternFill patternType="solid">
        <fgColor rgb="FF83CAFF"/>
        <bgColor rgb="FF83CAFF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4" fillId="0" borderId="0"/>
    <xf numFmtId="165" fontId="4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0" fillId="0" borderId="0" xfId="0" applyFill="1"/>
    <xf numFmtId="0" fontId="6" fillId="0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6" fillId="3" borderId="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6" borderId="4" xfId="0" applyFill="1" applyBorder="1"/>
  </cellXfs>
  <cellStyles count="6">
    <cellStyle name="Excel Built-in Percent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25"/>
  <sheetViews>
    <sheetView tabSelected="1" workbookViewId="0"/>
  </sheetViews>
  <sheetFormatPr baseColWidth="10" defaultRowHeight="12.75"/>
  <cols>
    <col min="1" max="1" width="8.75" style="1" customWidth="1"/>
    <col min="2" max="11" width="8.75" style="2" customWidth="1"/>
    <col min="12" max="13" width="8" style="3" customWidth="1"/>
    <col min="14" max="17" width="8" style="1" customWidth="1"/>
    <col min="18" max="1017" width="10.625" style="1" customWidth="1"/>
  </cols>
  <sheetData>
    <row r="1" spans="2:17" ht="18.600000000000001" customHeight="1"/>
    <row r="2" spans="2:17" ht="32.1" customHeight="1">
      <c r="B2" s="4" t="s">
        <v>0</v>
      </c>
      <c r="C2" s="5"/>
      <c r="D2" s="5"/>
      <c r="E2" s="5"/>
      <c r="F2" s="5"/>
      <c r="G2" s="6"/>
    </row>
    <row r="3" spans="2:17" ht="16.350000000000001" customHeight="1">
      <c r="B3" s="7"/>
      <c r="C3" s="8"/>
      <c r="D3" s="8"/>
      <c r="E3" s="8"/>
      <c r="F3" s="8"/>
      <c r="G3" s="8"/>
    </row>
    <row r="4" spans="2:17" ht="21.6" customHeight="1">
      <c r="B4" s="2" t="s">
        <v>1</v>
      </c>
      <c r="C4"/>
      <c r="D4"/>
      <c r="E4"/>
      <c r="F4"/>
      <c r="G4"/>
      <c r="H4"/>
      <c r="I4"/>
    </row>
    <row r="5" spans="2:17" ht="21.6" customHeight="1">
      <c r="B5"/>
      <c r="C5"/>
      <c r="D5"/>
      <c r="E5"/>
      <c r="F5"/>
      <c r="G5"/>
      <c r="H5"/>
      <c r="I5"/>
      <c r="N5"/>
      <c r="O5"/>
      <c r="P5"/>
      <c r="Q5"/>
    </row>
    <row r="6" spans="2:17" ht="26.1" customHeight="1">
      <c r="B6" s="2" t="s">
        <v>2</v>
      </c>
      <c r="C6" s="2" t="s">
        <v>3</v>
      </c>
      <c r="N6" s="36" t="s">
        <v>4</v>
      </c>
      <c r="O6" s="36"/>
      <c r="P6" s="36"/>
      <c r="Q6"/>
    </row>
    <row r="7" spans="2:17" ht="26.1" customHeight="1">
      <c r="N7" s="9" t="s">
        <v>5</v>
      </c>
      <c r="O7" s="9" t="s">
        <v>6</v>
      </c>
      <c r="P7" s="9" t="s">
        <v>7</v>
      </c>
      <c r="Q7"/>
    </row>
    <row r="8" spans="2:17" ht="26.1" customHeight="1">
      <c r="C8" s="37" t="s">
        <v>8</v>
      </c>
      <c r="D8" s="37"/>
      <c r="E8" s="37"/>
      <c r="F8" s="37"/>
      <c r="G8" s="37"/>
      <c r="H8" s="37"/>
      <c r="I8" s="38" t="s">
        <v>9</v>
      </c>
      <c r="J8" s="38"/>
      <c r="K8" s="38"/>
      <c r="L8" s="10"/>
      <c r="M8" s="10"/>
      <c r="N8" s="39" t="s">
        <v>10</v>
      </c>
      <c r="O8" s="11">
        <v>2</v>
      </c>
      <c r="P8" s="12">
        <v>5.13</v>
      </c>
      <c r="Q8"/>
    </row>
    <row r="9" spans="2:17" ht="26.1" customHeight="1">
      <c r="C9" s="40" t="s">
        <v>11</v>
      </c>
      <c r="D9" s="40"/>
      <c r="E9" s="40"/>
      <c r="F9" s="40"/>
      <c r="G9" s="40"/>
      <c r="H9" s="40"/>
      <c r="I9" s="38"/>
      <c r="J9" s="38"/>
      <c r="K9" s="38"/>
      <c r="L9" s="10"/>
      <c r="M9" s="10"/>
      <c r="N9" s="39"/>
      <c r="O9" s="11">
        <v>3</v>
      </c>
      <c r="P9" s="12">
        <v>4.75</v>
      </c>
      <c r="Q9"/>
    </row>
    <row r="10" spans="2:17" ht="26.1" customHeight="1">
      <c r="B10" s="13" t="s">
        <v>5</v>
      </c>
      <c r="C10" s="14" t="s">
        <v>12</v>
      </c>
      <c r="D10" s="15" t="s">
        <v>13</v>
      </c>
      <c r="E10" s="16" t="s">
        <v>14</v>
      </c>
      <c r="F10" s="13" t="s">
        <v>15</v>
      </c>
      <c r="G10" s="15" t="s">
        <v>16</v>
      </c>
      <c r="H10" s="15" t="s">
        <v>17</v>
      </c>
      <c r="I10" s="14" t="s">
        <v>7</v>
      </c>
      <c r="J10" s="17" t="s">
        <v>18</v>
      </c>
      <c r="K10" s="18" t="s">
        <v>19</v>
      </c>
      <c r="L10" s="19"/>
      <c r="M10" s="19"/>
      <c r="N10" s="41" t="s">
        <v>20</v>
      </c>
      <c r="O10" s="20">
        <v>2</v>
      </c>
      <c r="P10" s="21">
        <v>5.78</v>
      </c>
      <c r="Q10"/>
    </row>
    <row r="11" spans="2:17" ht="26.1" customHeight="1">
      <c r="B11" s="22" t="s">
        <v>10</v>
      </c>
      <c r="C11" s="23">
        <v>15</v>
      </c>
      <c r="D11" s="24">
        <v>20</v>
      </c>
      <c r="E11" s="25">
        <v>866.76</v>
      </c>
      <c r="F11" s="15">
        <v>1</v>
      </c>
      <c r="G11" s="15">
        <v>0.77</v>
      </c>
      <c r="H11" s="26">
        <f>(((C11*20)/E11)+1)*0.77</f>
        <v>1.0365097604873321</v>
      </c>
      <c r="I11" s="12">
        <f>P9</f>
        <v>4.75</v>
      </c>
      <c r="J11" s="27">
        <v>1.1000000000000001</v>
      </c>
      <c r="K11" s="28">
        <f>H11*I11*J11</f>
        <v>5.4157634985463101</v>
      </c>
      <c r="L11" s="29"/>
      <c r="M11" s="29"/>
      <c r="N11" s="41"/>
      <c r="O11" s="20">
        <v>3</v>
      </c>
      <c r="P11" s="21">
        <v>5.36</v>
      </c>
      <c r="Q11"/>
    </row>
    <row r="12" spans="2:17" ht="26.1" customHeight="1">
      <c r="B12" s="30" t="s">
        <v>20</v>
      </c>
      <c r="C12" s="23">
        <v>15</v>
      </c>
      <c r="D12" s="24">
        <v>20</v>
      </c>
      <c r="E12" s="25">
        <v>866.76</v>
      </c>
      <c r="F12" s="15">
        <v>1</v>
      </c>
      <c r="G12" s="15">
        <v>0.77</v>
      </c>
      <c r="H12" s="26">
        <f>(((C12*20)/E12)+1)*0.77</f>
        <v>1.0365097604873321</v>
      </c>
      <c r="I12" s="21">
        <f>P11</f>
        <v>5.36</v>
      </c>
      <c r="J12" s="27">
        <v>1.1000000000000001</v>
      </c>
      <c r="K12" s="28">
        <f>H12*I12*J12</f>
        <v>6.111261547833311</v>
      </c>
      <c r="L12" s="29"/>
      <c r="M12" s="29"/>
      <c r="N12" s="42" t="s">
        <v>21</v>
      </c>
      <c r="O12" s="31" t="s">
        <v>22</v>
      </c>
      <c r="P12" s="32">
        <v>9.0500000000000007</v>
      </c>
      <c r="Q12"/>
    </row>
    <row r="13" spans="2:17" ht="26.1" customHeight="1">
      <c r="B13" s="33" t="s">
        <v>21</v>
      </c>
      <c r="C13" s="23">
        <v>15</v>
      </c>
      <c r="D13" s="24">
        <v>20</v>
      </c>
      <c r="E13" s="27">
        <v>866.76</v>
      </c>
      <c r="F13" s="15">
        <v>1</v>
      </c>
      <c r="G13" s="15">
        <v>0.77</v>
      </c>
      <c r="H13" s="26">
        <f>(C13*D13/E13+F13)*G13</f>
        <v>1.0365097604873321</v>
      </c>
      <c r="I13" s="32">
        <f>P14</f>
        <v>8.0500000000000007</v>
      </c>
      <c r="J13" s="34"/>
      <c r="K13" s="28">
        <f>H13*I13</f>
        <v>8.3439035719230237</v>
      </c>
      <c r="L13" s="29"/>
      <c r="M13" s="29"/>
      <c r="N13" s="42"/>
      <c r="O13" s="31" t="s">
        <v>23</v>
      </c>
      <c r="P13" s="32">
        <v>8.67</v>
      </c>
      <c r="Q13"/>
    </row>
    <row r="14" spans="2:17" ht="26.1" customHeight="1">
      <c r="D14"/>
      <c r="E14"/>
      <c r="F14"/>
      <c r="G14"/>
      <c r="H14"/>
      <c r="I14"/>
      <c r="J14"/>
      <c r="K14"/>
      <c r="L14" s="35"/>
      <c r="M14" s="35"/>
      <c r="N14" s="42"/>
      <c r="O14" s="31" t="s">
        <v>24</v>
      </c>
      <c r="P14" s="32">
        <v>8.0500000000000007</v>
      </c>
      <c r="Q14"/>
    </row>
    <row r="15" spans="2:17" ht="25.35" customHeight="1">
      <c r="B15"/>
      <c r="C15"/>
      <c r="D15"/>
      <c r="E15"/>
      <c r="F15"/>
      <c r="G15"/>
      <c r="H15"/>
      <c r="I15"/>
      <c r="J15"/>
      <c r="K15"/>
      <c r="L15"/>
      <c r="N15"/>
      <c r="O15"/>
      <c r="P15"/>
      <c r="Q15"/>
    </row>
    <row r="16" spans="2:17" ht="19.350000000000001" customHeight="1">
      <c r="N16"/>
      <c r="O16"/>
      <c r="P16"/>
    </row>
    <row r="17" spans="2:16" ht="19.350000000000001" customHeight="1">
      <c r="B17"/>
      <c r="C17"/>
      <c r="N17"/>
      <c r="O17"/>
      <c r="P17"/>
    </row>
    <row r="18" spans="2:16" ht="19.350000000000001" customHeight="1">
      <c r="B18"/>
      <c r="C18"/>
      <c r="N18"/>
      <c r="O18"/>
      <c r="P18"/>
    </row>
    <row r="19" spans="2:16" ht="14.25">
      <c r="N19"/>
      <c r="O19"/>
      <c r="P19"/>
    </row>
    <row r="20" spans="2:16" ht="14.25">
      <c r="N20"/>
      <c r="O20"/>
      <c r="P20"/>
    </row>
    <row r="21" spans="2:16" ht="14.25">
      <c r="N21"/>
      <c r="O21"/>
      <c r="P21"/>
    </row>
    <row r="22" spans="2:16" ht="14.25">
      <c r="N22"/>
      <c r="O22"/>
      <c r="P22"/>
    </row>
    <row r="23" spans="2:16" ht="14.25">
      <c r="N23"/>
      <c r="O23"/>
      <c r="P23"/>
    </row>
    <row r="24" spans="2:16" ht="14.25">
      <c r="N24"/>
      <c r="O24"/>
      <c r="P24"/>
    </row>
    <row r="25" spans="2:16" ht="14.25">
      <c r="N25"/>
      <c r="O25"/>
      <c r="P25"/>
    </row>
  </sheetData>
  <mergeCells count="7">
    <mergeCell ref="N12:N14"/>
    <mergeCell ref="N6:P6"/>
    <mergeCell ref="C8:H8"/>
    <mergeCell ref="I8:K9"/>
    <mergeCell ref="N8:N9"/>
    <mergeCell ref="C9:H9"/>
    <mergeCell ref="N10:N11"/>
  </mergeCells>
  <pageMargins left="0.23622047244094488" right="0.23622047244094488" top="0.62992125984251968" bottom="0.62992125984251968" header="0.23622047244094488" footer="0.23622047244094488"/>
  <pageSetup paperSize="0" fitToWidth="0" fitToHeight="0" pageOrder="overThenDown" orientation="landscape" useFirstPageNumber="1" horizontalDpi="0" verticalDpi="0" copies="0"/>
  <headerFooter alignWithMargins="0">
    <oddFooter>&amp;R&amp;8DDT38/SLC/BLP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/>
  </sheetViews>
  <sheetFormatPr baseColWidth="10" defaultRowHeight="12.75"/>
  <cols>
    <col min="1" max="1" width="4.125" style="45" customWidth="1"/>
    <col min="2" max="2" width="6.625" style="45" customWidth="1"/>
    <col min="3" max="3" width="7.375" style="45" customWidth="1"/>
    <col min="4" max="4" width="5.125" style="45" customWidth="1"/>
    <col min="5" max="5" width="7.75" style="45" customWidth="1"/>
    <col min="6" max="6" width="5.25" style="46" customWidth="1"/>
    <col min="7" max="7" width="6.625" style="46" customWidth="1"/>
    <col min="8" max="8" width="9.5" style="46" customWidth="1"/>
    <col min="9" max="9" width="10.625" style="45" customWidth="1"/>
    <col min="10" max="10" width="10.5" style="46" customWidth="1"/>
    <col min="11" max="11" width="12.25" style="43" customWidth="1"/>
    <col min="12" max="15" width="10.625" style="45" customWidth="1"/>
    <col min="16" max="16" width="12.5" style="45" customWidth="1"/>
    <col min="17" max="1007" width="10.625" style="45" customWidth="1"/>
    <col min="1008" max="1017" width="10.625" style="47" customWidth="1"/>
  </cols>
  <sheetData>
    <row r="1" spans="1:966" ht="12.75" customHeight="1">
      <c r="A1" s="43"/>
      <c r="B1" s="43"/>
      <c r="C1" s="44"/>
      <c r="F1" s="45"/>
      <c r="G1" s="45"/>
      <c r="H1" s="45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</row>
    <row r="2" spans="1:966" ht="17.850000000000001" customHeight="1">
      <c r="A2" s="43"/>
      <c r="B2" s="43">
        <v>1</v>
      </c>
      <c r="C2" s="44" t="s">
        <v>25</v>
      </c>
      <c r="F2" s="45"/>
      <c r="G2" s="45"/>
      <c r="H2" s="45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</row>
    <row r="3" spans="1:966" ht="17.850000000000001" customHeight="1">
      <c r="A3" s="43"/>
      <c r="B3" s="43">
        <v>2</v>
      </c>
      <c r="C3" s="44" t="s">
        <v>26</v>
      </c>
      <c r="F3" s="45"/>
      <c r="G3" s="45"/>
      <c r="H3" s="45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</row>
    <row r="4" spans="1:966" ht="23.85" customHeight="1">
      <c r="C4" s="48" t="s">
        <v>27</v>
      </c>
      <c r="F4" s="45"/>
      <c r="G4" s="45"/>
      <c r="H4" s="45"/>
      <c r="P4"/>
      <c r="Q4"/>
      <c r="R4"/>
      <c r="S4"/>
      <c r="T4"/>
      <c r="U4"/>
      <c r="V4"/>
      <c r="W4"/>
      <c r="X4"/>
    </row>
    <row r="5" spans="1:966" ht="23.85" customHeight="1">
      <c r="C5" s="48"/>
      <c r="F5" s="45"/>
      <c r="G5" s="45"/>
      <c r="H5" s="45"/>
      <c r="P5"/>
      <c r="Q5"/>
      <c r="R5"/>
      <c r="S5"/>
      <c r="T5"/>
      <c r="U5"/>
      <c r="V5"/>
      <c r="W5"/>
      <c r="X5"/>
    </row>
    <row r="6" spans="1:966" ht="24.6" customHeight="1">
      <c r="B6" s="49" t="s">
        <v>10</v>
      </c>
      <c r="C6" s="50" t="s">
        <v>28</v>
      </c>
      <c r="D6" s="51" t="s">
        <v>29</v>
      </c>
      <c r="E6" s="51" t="s">
        <v>30</v>
      </c>
      <c r="F6" s="51" t="s">
        <v>31</v>
      </c>
      <c r="G6" s="51" t="s">
        <v>29</v>
      </c>
      <c r="H6" s="52" t="s">
        <v>32</v>
      </c>
      <c r="I6" s="53" t="s">
        <v>33</v>
      </c>
      <c r="J6" s="53" t="s">
        <v>34</v>
      </c>
      <c r="K6" s="22" t="s">
        <v>35</v>
      </c>
      <c r="M6"/>
      <c r="N6"/>
      <c r="O6"/>
      <c r="P6"/>
    </row>
    <row r="7" spans="1:966" ht="24.6" customHeight="1">
      <c r="B7" s="45">
        <v>1</v>
      </c>
      <c r="C7" s="23">
        <v>3</v>
      </c>
      <c r="D7" s="54">
        <v>20</v>
      </c>
      <c r="E7" s="25">
        <v>277.43</v>
      </c>
      <c r="F7" s="9">
        <v>1</v>
      </c>
      <c r="G7" s="9">
        <v>0.77</v>
      </c>
      <c r="H7" s="55">
        <f>(((C7*20)/E7)+1)*0.77</f>
        <v>0.93652849367407998</v>
      </c>
      <c r="I7" s="56">
        <v>4.6100000000000003</v>
      </c>
      <c r="J7" s="27">
        <v>1.08</v>
      </c>
      <c r="K7" s="57">
        <f>H7*I7*J7</f>
        <v>4.6627880643045101</v>
      </c>
      <c r="M7"/>
      <c r="N7"/>
      <c r="O7"/>
      <c r="P7"/>
    </row>
    <row r="8" spans="1:966" ht="24.6" customHeight="1">
      <c r="B8" s="45">
        <v>2</v>
      </c>
      <c r="C8" s="23">
        <v>3</v>
      </c>
      <c r="D8" s="54">
        <v>20</v>
      </c>
      <c r="E8" s="25">
        <v>278.57</v>
      </c>
      <c r="F8" s="9">
        <v>1</v>
      </c>
      <c r="G8" s="9">
        <v>0.77</v>
      </c>
      <c r="H8" s="55">
        <f>(((C8*20)/E8)+1)*0.77</f>
        <v>0.93584700434361201</v>
      </c>
      <c r="I8" s="56">
        <v>4.6100000000000003</v>
      </c>
      <c r="J8" s="27">
        <v>1.08</v>
      </c>
      <c r="K8" s="57">
        <f>H8*I8*J8</f>
        <v>4.6593950652259757</v>
      </c>
      <c r="M8"/>
      <c r="N8"/>
      <c r="O8"/>
      <c r="P8"/>
    </row>
    <row r="9" spans="1:966" ht="24.6" customHeight="1">
      <c r="C9" s="58"/>
      <c r="D9" s="59"/>
      <c r="E9" s="60"/>
      <c r="F9" s="61"/>
      <c r="G9" s="61"/>
      <c r="H9" s="62"/>
      <c r="I9" s="63"/>
      <c r="J9" s="64"/>
      <c r="K9" s="29"/>
      <c r="M9"/>
      <c r="N9"/>
      <c r="O9"/>
      <c r="P9"/>
    </row>
    <row r="10" spans="1:966" ht="24.6" customHeight="1">
      <c r="B10" s="65" t="s">
        <v>20</v>
      </c>
      <c r="C10" s="66" t="s">
        <v>28</v>
      </c>
      <c r="D10" s="67" t="s">
        <v>29</v>
      </c>
      <c r="E10" s="67" t="s">
        <v>30</v>
      </c>
      <c r="F10" s="67" t="s">
        <v>31</v>
      </c>
      <c r="G10" s="67" t="s">
        <v>29</v>
      </c>
      <c r="H10" s="68" t="s">
        <v>32</v>
      </c>
      <c r="I10" s="69" t="s">
        <v>36</v>
      </c>
      <c r="J10" s="69" t="s">
        <v>34</v>
      </c>
      <c r="K10" s="30" t="s">
        <v>35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966" ht="24.6" customHeight="1">
      <c r="B11" s="45">
        <v>1</v>
      </c>
      <c r="C11" s="23">
        <v>8</v>
      </c>
      <c r="D11" s="54">
        <v>20</v>
      </c>
      <c r="E11" s="25">
        <v>744.64</v>
      </c>
      <c r="F11" s="9">
        <v>1</v>
      </c>
      <c r="G11" s="9">
        <v>0.77</v>
      </c>
      <c r="H11" s="55">
        <f>(((C11*20)/E11)+1)*0.77</f>
        <v>0.93544907606360128</v>
      </c>
      <c r="I11" s="56">
        <v>5.18</v>
      </c>
      <c r="J11" s="27">
        <v>1.08</v>
      </c>
      <c r="K11" s="57">
        <f>H11*I11*J11</f>
        <v>5.2332763111302114</v>
      </c>
      <c r="O11"/>
      <c r="P11"/>
      <c r="Q11"/>
      <c r="R11"/>
      <c r="S11"/>
      <c r="T11"/>
      <c r="U11"/>
      <c r="V11"/>
      <c r="W11"/>
      <c r="X11"/>
    </row>
    <row r="12" spans="1:966" ht="24.6" customHeight="1">
      <c r="B12" s="45">
        <v>2</v>
      </c>
      <c r="C12" s="23">
        <v>8</v>
      </c>
      <c r="D12" s="54">
        <v>20</v>
      </c>
      <c r="E12" s="25">
        <v>753.74</v>
      </c>
      <c r="F12" s="9">
        <v>1</v>
      </c>
      <c r="G12" s="9">
        <v>0.77</v>
      </c>
      <c r="H12" s="55">
        <f>(((C12*20)/E12)+1)*0.77</f>
        <v>0.93345158808077056</v>
      </c>
      <c r="I12" s="56">
        <v>5.18</v>
      </c>
      <c r="J12" s="27">
        <v>1.08</v>
      </c>
      <c r="K12" s="57">
        <f>H12*I12*J12</f>
        <v>5.2221015643590629</v>
      </c>
      <c r="O12"/>
      <c r="P12"/>
      <c r="Q12"/>
      <c r="R12"/>
      <c r="S12"/>
      <c r="T12"/>
      <c r="U12"/>
      <c r="V12"/>
      <c r="W12"/>
      <c r="X12"/>
    </row>
    <row r="13" spans="1:966" ht="24.6" customHeight="1">
      <c r="C13" s="70"/>
      <c r="F13" s="45"/>
      <c r="G13" s="45"/>
      <c r="H13" s="45"/>
    </row>
    <row r="14" spans="1:966" ht="24.6" customHeight="1">
      <c r="B14" s="71" t="s">
        <v>21</v>
      </c>
      <c r="C14" s="72" t="s">
        <v>28</v>
      </c>
      <c r="D14" s="73" t="s">
        <v>29</v>
      </c>
      <c r="E14" s="73" t="s">
        <v>30</v>
      </c>
      <c r="F14" s="73" t="s">
        <v>31</v>
      </c>
      <c r="G14" s="73" t="s">
        <v>29</v>
      </c>
      <c r="H14" s="74" t="s">
        <v>37</v>
      </c>
      <c r="I14" s="75" t="s">
        <v>36</v>
      </c>
      <c r="J14" s="75" t="s">
        <v>34</v>
      </c>
      <c r="K14" s="33" t="s">
        <v>35</v>
      </c>
    </row>
    <row r="15" spans="1:966" ht="24.6" customHeight="1">
      <c r="B15" s="45">
        <v>1</v>
      </c>
      <c r="C15" s="23">
        <v>5</v>
      </c>
      <c r="D15" s="23">
        <v>20</v>
      </c>
      <c r="E15" s="27">
        <v>418.15</v>
      </c>
      <c r="F15" s="76">
        <v>1</v>
      </c>
      <c r="G15" s="76">
        <v>0.77</v>
      </c>
      <c r="H15" s="77">
        <f>(C15*D15/E15+F15)*G15</f>
        <v>0.95414444577304791</v>
      </c>
      <c r="I15" s="56">
        <v>8.99</v>
      </c>
      <c r="J15" s="78"/>
      <c r="K15" s="57">
        <f>H15*I15</f>
        <v>8.5777585674997017</v>
      </c>
    </row>
    <row r="16" spans="1:966" ht="24.6" customHeight="1">
      <c r="B16" s="45">
        <v>2</v>
      </c>
      <c r="C16" s="23">
        <v>5</v>
      </c>
      <c r="D16" s="23">
        <v>20</v>
      </c>
      <c r="E16" s="27">
        <v>401.4</v>
      </c>
      <c r="F16" s="76">
        <v>1</v>
      </c>
      <c r="G16" s="76">
        <v>0.77</v>
      </c>
      <c r="H16" s="77">
        <f>(C16*D16/E16+F16)*G16</f>
        <v>0.96182859990034875</v>
      </c>
      <c r="I16" s="56">
        <v>8.99</v>
      </c>
      <c r="J16" s="78"/>
      <c r="K16" s="57">
        <f>H16*I16</f>
        <v>8.6468391131041358</v>
      </c>
    </row>
  </sheetData>
  <pageMargins left="0.23622047244094488" right="0.23622047244094488" top="0.62992125984251968" bottom="0.62992125984251968" header="0.23622047244094488" footer="0.23622047244094488"/>
  <pageSetup paperSize="0" fitToWidth="0" fitToHeight="0" pageOrder="overThenDown" orientation="landscape" useFirstPageNumber="1" horizontalDpi="0" verticalDpi="0" copies="0"/>
  <headerFooter alignWithMargins="0">
    <oddFooter>&amp;R&amp;8DDT38/SLC/BLP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contrôle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 Migne</dc:creator>
  <cp:lastModifiedBy>Alban Migne</cp:lastModifiedBy>
  <cp:revision>1</cp:revision>
  <dcterms:created xsi:type="dcterms:W3CDTF">2021-08-26T08:43:52Z</dcterms:created>
  <dcterms:modified xsi:type="dcterms:W3CDTF">2021-09-07T10:34:43Z</dcterms:modified>
</cp:coreProperties>
</file>